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295" windowHeight="9270" activeTab="0"/>
  </bookViews>
  <sheets>
    <sheet name="Određivanje nivoa zaštite" sheetId="1" r:id="rId1"/>
    <sheet name="Proračun uzemljivača" sheetId="2" r:id="rId2"/>
  </sheets>
  <definedNames>
    <definedName name="_xlnm.Print_Area" localSheetId="0">'Određivanje nivoa zaštite'!$A$1:$J$74</definedName>
    <definedName name="_xlnm.Print_Area" localSheetId="1">'Proračun uzemljivača'!$A$1:$H$25</definedName>
  </definedNames>
  <calcPr fullCalcOnLoad="1"/>
</workbook>
</file>

<file path=xl/comments1.xml><?xml version="1.0" encoding="utf-8"?>
<comments xmlns="http://schemas.openxmlformats.org/spreadsheetml/2006/main">
  <authors>
    <author>brannco</author>
  </authors>
  <commentList>
    <comment ref="I8" authorId="0">
      <text>
        <r>
          <rPr>
            <b/>
            <sz val="8"/>
            <rFont val="Tahoma"/>
            <family val="2"/>
          </rPr>
          <t>Pogledaj tabelu 1, JUS IEC 1024-1-1 str.5</t>
        </r>
      </text>
    </comment>
    <comment ref="I72" authorId="0">
      <text>
        <r>
          <rPr>
            <b/>
            <sz val="8"/>
            <rFont val="Tahoma"/>
            <family val="2"/>
          </rPr>
          <t>Pogledaj tabelu 3, JUS IEC 1024-1-1 strana 10</t>
        </r>
      </text>
    </comment>
    <comment ref="I74" authorId="0">
      <text>
        <r>
          <rPr>
            <b/>
            <sz val="8"/>
            <rFont val="Tahoma"/>
            <family val="2"/>
          </rPr>
          <t>Pogledaj tabelu 3, JUS IEC 1024-1 strana 9</t>
        </r>
      </text>
    </comment>
    <comment ref="I73" authorId="0">
      <text>
        <r>
          <rPr>
            <b/>
            <sz val="8"/>
            <rFont val="Tahoma"/>
            <family val="2"/>
          </rPr>
          <t>Pogledaj tabelu 3, JUS IEC 1024-1-1 strana 10</t>
        </r>
      </text>
    </comment>
    <comment ref="H8" authorId="0">
      <text>
        <r>
          <rPr>
            <b/>
            <sz val="8"/>
            <rFont val="Tahoma"/>
            <family val="2"/>
          </rPr>
          <t>Pogledaj tabelu 1, JUS IEC 1024-1-1 str.5</t>
        </r>
      </text>
    </comment>
  </commentList>
</comments>
</file>

<file path=xl/sharedStrings.xml><?xml version="1.0" encoding="utf-8"?>
<sst xmlns="http://schemas.openxmlformats.org/spreadsheetml/2006/main" count="110" uniqueCount="103">
  <si>
    <t>Dimenzije objekta su :</t>
  </si>
  <si>
    <t>Tip konstrukcije</t>
  </si>
  <si>
    <t>Namena objekta</t>
  </si>
  <si>
    <t>Posledica od udara</t>
  </si>
  <si>
    <t>Krov</t>
  </si>
  <si>
    <t>metalna</t>
  </si>
  <si>
    <t>zapaljiva</t>
  </si>
  <si>
    <t xml:space="preserve">metalni </t>
  </si>
  <si>
    <t>zapaljiv</t>
  </si>
  <si>
    <t>bez vrednosti ili nezapaljiv</t>
  </si>
  <si>
    <t>mala vrednost ili uglavnom zapaljiv</t>
  </si>
  <si>
    <t>vrlo lako zapaljiv</t>
  </si>
  <si>
    <t>nezaposednut</t>
  </si>
  <si>
    <t>uglavnom nezapos.</t>
  </si>
  <si>
    <t>uticaj na okolinu</t>
  </si>
  <si>
    <t>prekidnost pogona</t>
  </si>
  <si>
    <t>neprekidnost pogona</t>
  </si>
  <si>
    <t>Konstr.</t>
  </si>
  <si>
    <t>kombin.</t>
  </si>
  <si>
    <t>u toku godine:</t>
  </si>
  <si>
    <t>Tip objekta:</t>
  </si>
  <si>
    <t>Ekvivalentna prihvatna površina objekta koji štitimo je:</t>
  </si>
  <si>
    <t>Gustina atmosf. pražnjenja u tle:</t>
  </si>
  <si>
    <t>Učestalost dir. udara grom u objekat:</t>
  </si>
  <si>
    <t>teška evakuacija</t>
  </si>
  <si>
    <t>veća vrednost ili naročito zapaljiv</t>
  </si>
  <si>
    <t>Sadržaj objekta</t>
  </si>
  <si>
    <t>Usvojena učestanost udara groma  računa se po formuli:</t>
  </si>
  <si>
    <t>Efikasnost zaštite iznosi:</t>
  </si>
  <si>
    <t>Iz tabele, na osnovu dobijene efikasnosti zaštite, usvajamo nivo zaštite:</t>
  </si>
  <si>
    <t>Širina okaca mreže u funkciji nivoa zaštite:</t>
  </si>
  <si>
    <t>Srednje rastojanje spusnih vodova u funkciji nivoa zaštite:</t>
  </si>
  <si>
    <t>Računska vrednost gromobranske instalacije i izbor nivoa zaštite</t>
  </si>
  <si>
    <t>Prva struja                povratnog pražnjenja                         I (kA)</t>
  </si>
  <si>
    <t>Rastojanje         pražnjenja                        R (m)</t>
  </si>
  <si>
    <t>Odgovarajući nivo zaštite</t>
  </si>
  <si>
    <t>E&gt;0,98</t>
  </si>
  <si>
    <t>Nivo I sa dod. merama</t>
  </si>
  <si>
    <t>0,98&gt;E&gt;0,95</t>
  </si>
  <si>
    <t>0,95&gt;E&gt;0,90</t>
  </si>
  <si>
    <t>0,90&gt;E&gt;0,80</t>
  </si>
  <si>
    <t>0,80&gt;E&gt;0</t>
  </si>
  <si>
    <t>Nivo I</t>
  </si>
  <si>
    <t>Nivo II</t>
  </si>
  <si>
    <t>Nivo III</t>
  </si>
  <si>
    <t>Nivo IV</t>
  </si>
  <si>
    <t>NAPOMENA:</t>
  </si>
  <si>
    <t>Dodate mere zaštite su (na primer):</t>
  </si>
  <si>
    <t>-mere za ograničavanje napona dodira i napona koraka;</t>
  </si>
  <si>
    <t>-mere za ograničavanje širenja vatre; i</t>
  </si>
  <si>
    <t xml:space="preserve">-mere za smanjenje dejstva indukovanih prenapona </t>
  </si>
  <si>
    <t xml:space="preserve">  atmosferskog porekla na osetljivu el.opremu.</t>
  </si>
  <si>
    <t>ODREĐIVANJE NIVOA GROMOBRANSKE INSTALACIJE</t>
  </si>
  <si>
    <t>PRORAČUN UZEMLJIVAČA GROMOBRANSKE INSTALACIJE</t>
  </si>
  <si>
    <t>Podaci o objektu i uzemljivaču:</t>
  </si>
  <si>
    <t>- dužina objekta:</t>
  </si>
  <si>
    <t>A =</t>
  </si>
  <si>
    <t>m</t>
  </si>
  <si>
    <t>- širina objekta:</t>
  </si>
  <si>
    <t>B =</t>
  </si>
  <si>
    <t>- visina objekta:</t>
  </si>
  <si>
    <t>H =</t>
  </si>
  <si>
    <t>- nivo zaštite</t>
  </si>
  <si>
    <t>- dužina uzemljivača</t>
  </si>
  <si>
    <t>l =</t>
  </si>
  <si>
    <t>- specifična otpornost tla</t>
  </si>
  <si>
    <t xml:space="preserve"> ρ =</t>
  </si>
  <si>
    <t>- dimenzija trake</t>
  </si>
  <si>
    <t>a×b =</t>
  </si>
  <si>
    <t>25×4</t>
  </si>
  <si>
    <t>mm</t>
  </si>
  <si>
    <t>- dubina ukopavanja</t>
  </si>
  <si>
    <t>h =</t>
  </si>
  <si>
    <t>- ekvivalentni prečnik trake</t>
  </si>
  <si>
    <t>d =</t>
  </si>
  <si>
    <t>Kao uzemljivač gromobranske instalacije objekta predviđen je temeljni uzemljivač koga čini pocinkovana čelična traka P25 SRPS N.B4.901. (Fe/Zn 25x4 mm) postavljena u temelju objekta.</t>
  </si>
  <si>
    <t>Wm</t>
  </si>
  <si>
    <r>
      <t>Srednji geometrijski poluprečnik</t>
    </r>
    <r>
      <rPr>
        <sz val="12"/>
        <rFont val="Arial"/>
        <family val="2"/>
      </rPr>
      <t xml:space="preserve"> uzemljivača je:</t>
    </r>
  </si>
  <si>
    <r>
      <t>Srednji geometrijski poluprečnik temeljnog uzemljivača je veći od vrednosti 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dat na slici 2 u funkciji nivoa zaštite i specifične otpornosti tla ρ, tj. r ≥ 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(5 m) pa je uslov zadovoljen.</t>
    </r>
  </si>
  <si>
    <r>
      <t>Otpornost rasprostiranja</t>
    </r>
    <r>
      <rPr>
        <sz val="12"/>
        <rFont val="Arial"/>
        <family val="2"/>
      </rPr>
      <t xml:space="preserve"> uzemljivača je:</t>
    </r>
  </si>
  <si>
    <t>Ω</t>
  </si>
  <si>
    <t>Na osnovu izokerauničke karte Srbije određuje se broj dana sa grmljavinom</t>
  </si>
  <si>
    <t>Koeficijenat okruženja:</t>
  </si>
  <si>
    <t>štićeni objekat okružen nižim objektima</t>
  </si>
  <si>
    <t>usamljeni štićeni objekat</t>
  </si>
  <si>
    <t>štićeni objekat sam na vrhu uzvišenja</t>
  </si>
  <si>
    <t>štićeni objekat okružen višim objektima</t>
  </si>
  <si>
    <t>Ako je Nd &lt;= Nc, gromobranska instalacija nije potrebna;</t>
  </si>
  <si>
    <t>Ako je Nd &gt; Nc gromobranska instalacija je potrebna</t>
  </si>
  <si>
    <t>Zaključak:</t>
  </si>
  <si>
    <t>Objekat</t>
  </si>
  <si>
    <r>
      <t>T</t>
    </r>
    <r>
      <rPr>
        <vertAlign val="subscript"/>
        <sz val="9"/>
        <rFont val="Arial"/>
        <family val="2"/>
      </rPr>
      <t xml:space="preserve">d </t>
    </r>
    <r>
      <rPr>
        <sz val="9"/>
        <rFont val="Arial"/>
        <family val="2"/>
      </rPr>
      <t>=</t>
    </r>
  </si>
  <si>
    <r>
      <t>C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>=</t>
    </r>
  </si>
  <si>
    <r>
      <t>N</t>
    </r>
    <r>
      <rPr>
        <i/>
        <vertAlign val="subscript"/>
        <sz val="9"/>
        <rFont val="Arial"/>
        <family val="2"/>
      </rPr>
      <t>d</t>
    </r>
    <r>
      <rPr>
        <i/>
        <sz val="9"/>
        <rFont val="Arial"/>
        <family val="2"/>
      </rPr>
      <t>=N</t>
    </r>
    <r>
      <rPr>
        <i/>
        <vertAlign val="subscript"/>
        <sz val="9"/>
        <rFont val="Arial"/>
        <family val="2"/>
      </rPr>
      <t>g</t>
    </r>
    <r>
      <rPr>
        <i/>
        <sz val="9"/>
        <rFont val="Arial"/>
        <family val="2"/>
      </rPr>
      <t>*A</t>
    </r>
    <r>
      <rPr>
        <i/>
        <vertAlign val="subscript"/>
        <sz val="9"/>
        <rFont val="Arial"/>
        <family val="2"/>
      </rPr>
      <t>e</t>
    </r>
    <r>
      <rPr>
        <i/>
        <sz val="9"/>
        <rFont val="Arial"/>
        <family val="2"/>
      </rPr>
      <t>*C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>*10</t>
    </r>
    <r>
      <rPr>
        <i/>
        <vertAlign val="superscript"/>
        <sz val="9"/>
        <rFont val="Arial"/>
        <family val="2"/>
      </rPr>
      <t>-6</t>
    </r>
  </si>
  <si>
    <r>
      <t>Namena objekta C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>:</t>
    </r>
  </si>
  <si>
    <r>
      <t>Koeficijenat okruženja C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>:</t>
    </r>
  </si>
  <si>
    <r>
      <t>Sadržaj objekta C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>:</t>
    </r>
  </si>
  <si>
    <r>
      <t>Posledice od udara groma C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>:</t>
    </r>
  </si>
  <si>
    <r>
      <t>Računska       efikasnost                    E</t>
    </r>
    <r>
      <rPr>
        <vertAlign val="subscript"/>
        <sz val="9"/>
        <rFont val="Arial"/>
        <family val="2"/>
      </rPr>
      <t>r</t>
    </r>
  </si>
  <si>
    <t>Objekti koji značajnije utiču na ekvivalentnu prihvatnu površinu su oni objekti čije je rastojanje u odnosu na objekat manje od 3xh, gde je h visina objekta koji se razmatra. U takvim slučajevima ekvivalentne prihvatne površine objekta i bliskog objekta se preklapaju, a ekvivalentna prihvatna površina se smanjuje za deo površina koje se preklapaju, što se iskazuje koeficijentom okruženja.</t>
  </si>
  <si>
    <r>
      <t>Tip konstrukcije objekta C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:</t>
    </r>
  </si>
  <si>
    <t>_________</t>
  </si>
  <si>
    <t>__________________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</si>
</sst>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din&quot;_);\(#,##0\ &quot;din&quot;\)"/>
    <numFmt numFmtId="187" formatCode="#,##0\ &quot;din&quot;_);[Red]\(#,##0\ &quot;din&quot;\)"/>
    <numFmt numFmtId="188" formatCode="#,##0.00\ &quot;din&quot;_);\(#,##0.00\ &quot;din&quot;\)"/>
    <numFmt numFmtId="189" formatCode="#,##0.00\ &quot;din&quot;_);[Red]\(#,##0.00\ &quot;din&quot;\)"/>
    <numFmt numFmtId="190" formatCode="_ * #,##0_)\ &quot;din&quot;_ ;_ * \(#,##0\)\ &quot;din&quot;_ ;_ * &quot;-&quot;_)\ &quot;din&quot;_ ;_ @_ "/>
    <numFmt numFmtId="191" formatCode="_ * #,##0_)\ _d_i_n_ ;_ * \(#,##0\)\ _d_i_n_ ;_ * &quot;-&quot;_)\ _d_i_n_ ;_ @_ "/>
    <numFmt numFmtId="192" formatCode="_ * #,##0.00_)\ &quot;din&quot;_ ;_ * \(#,##0.00\)\ &quot;din&quot;_ ;_ * &quot;-&quot;??_)\ &quot;din&quot;_ ;_ @_ "/>
    <numFmt numFmtId="193" formatCode="_ * #,##0.00_)\ _d_i_n_ ;_ * \(#,##0.00\)\ _d_i_n_ ;_ * &quot;-&quot;??_)\ _d_i_n_ ;_ @_ "/>
    <numFmt numFmtId="194" formatCode="0.0"/>
    <numFmt numFmtId="195" formatCode="0.000"/>
  </numFmts>
  <fonts count="59">
    <font>
      <sz val="10"/>
      <name val="Arial"/>
      <family val="0"/>
    </font>
    <font>
      <b/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57" applyFont="1" applyFill="1">
      <alignment/>
      <protection/>
    </xf>
    <xf numFmtId="0" fontId="3" fillId="0" borderId="0" xfId="57" applyFont="1">
      <alignment/>
      <protection/>
    </xf>
    <xf numFmtId="0" fontId="4" fillId="33" borderId="0" xfId="57" applyFont="1" applyFill="1" applyAlignment="1">
      <alignment horizontal="left"/>
      <protection/>
    </xf>
    <xf numFmtId="0" fontId="5" fillId="33" borderId="0" xfId="57" applyFont="1" applyFill="1">
      <alignment/>
      <protection/>
    </xf>
    <xf numFmtId="0" fontId="5" fillId="33" borderId="0" xfId="57" applyFont="1" applyFill="1" applyAlignment="1">
      <alignment horizontal="justify"/>
      <protection/>
    </xf>
    <xf numFmtId="0" fontId="6" fillId="33" borderId="0" xfId="57" applyFont="1" applyFill="1" applyAlignment="1">
      <alignment horizontal="justify"/>
      <protection/>
    </xf>
    <xf numFmtId="0" fontId="5" fillId="33" borderId="0" xfId="57" applyFont="1" applyFill="1" applyAlignment="1">
      <alignment horizontal="center"/>
      <protection/>
    </xf>
    <xf numFmtId="0" fontId="5" fillId="33" borderId="0" xfId="57" applyFont="1" applyFill="1" applyAlignment="1" quotePrefix="1">
      <alignment horizontal="justify"/>
      <protection/>
    </xf>
    <xf numFmtId="0" fontId="5" fillId="33" borderId="0" xfId="57" applyFont="1" applyFill="1" applyAlignment="1">
      <alignment horizontal="right"/>
      <protection/>
    </xf>
    <xf numFmtId="194" fontId="5" fillId="33" borderId="0" xfId="57" applyNumberFormat="1" applyFont="1" applyFill="1">
      <alignment/>
      <protection/>
    </xf>
    <xf numFmtId="49" fontId="5" fillId="33" borderId="0" xfId="57" applyNumberFormat="1" applyFont="1" applyFill="1" applyAlignment="1">
      <alignment horizontal="justify"/>
      <protection/>
    </xf>
    <xf numFmtId="194" fontId="5" fillId="33" borderId="0" xfId="57" applyNumberFormat="1" applyFont="1" applyFill="1" applyAlignment="1">
      <alignment horizontal="right"/>
      <protection/>
    </xf>
    <xf numFmtId="195" fontId="5" fillId="33" borderId="0" xfId="57" applyNumberFormat="1" applyFont="1" applyFill="1">
      <alignment/>
      <protection/>
    </xf>
    <xf numFmtId="0" fontId="6" fillId="33" borderId="0" xfId="57" applyFont="1" applyFill="1" applyAlignment="1">
      <alignment horizontal="left"/>
      <protection/>
    </xf>
    <xf numFmtId="2" fontId="5" fillId="33" borderId="0" xfId="57" applyNumberFormat="1" applyFont="1" applyFill="1">
      <alignment/>
      <protection/>
    </xf>
    <xf numFmtId="0" fontId="5" fillId="0" borderId="0" xfId="57" applyFont="1">
      <alignment/>
      <protection/>
    </xf>
    <xf numFmtId="0" fontId="5" fillId="33" borderId="0" xfId="57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57" applyFont="1" applyFill="1" applyAlignment="1">
      <alignment horizontal="justify"/>
      <protection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2" fontId="32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3" xfId="0" applyFont="1" applyBorder="1" applyAlignment="1">
      <alignment/>
    </xf>
    <xf numFmtId="2" fontId="31" fillId="0" borderId="14" xfId="0" applyNumberFormat="1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2" fontId="31" fillId="0" borderId="16" xfId="0" applyNumberFormat="1" applyFont="1" applyBorder="1" applyAlignment="1">
      <alignment horizontal="left"/>
    </xf>
    <xf numFmtId="2" fontId="31" fillId="0" borderId="17" xfId="0" applyNumberFormat="1" applyFont="1" applyBorder="1" applyAlignment="1">
      <alignment horizontal="center"/>
    </xf>
    <xf numFmtId="2" fontId="31" fillId="0" borderId="18" xfId="0" applyNumberFormat="1" applyFont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2" fontId="31" fillId="0" borderId="21" xfId="0" applyNumberFormat="1" applyFont="1" applyBorder="1" applyAlignment="1">
      <alignment horizontal="left"/>
    </xf>
    <xf numFmtId="2" fontId="31" fillId="0" borderId="22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0" fontId="35" fillId="0" borderId="13" xfId="0" applyFont="1" applyBorder="1" applyAlignment="1">
      <alignment/>
    </xf>
    <xf numFmtId="2" fontId="31" fillId="0" borderId="13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left"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2" fontId="31" fillId="0" borderId="32" xfId="0" applyNumberFormat="1" applyFont="1" applyBorder="1" applyAlignment="1">
      <alignment horizontal="distributed" vertical="center" wrapText="1"/>
    </xf>
    <xf numFmtId="2" fontId="31" fillId="0" borderId="33" xfId="0" applyNumberFormat="1" applyFont="1" applyBorder="1" applyAlignment="1">
      <alignment horizontal="distributed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4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0" xfId="0" applyFont="1" applyAlignment="1" quotePrefix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Border="1" applyAlignment="1">
      <alignment/>
    </xf>
    <xf numFmtId="2" fontId="31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rex uzemljiva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9.wmf" /><Relationship Id="rId8" Type="http://schemas.openxmlformats.org/officeDocument/2006/relationships/image" Target="../media/image11.emf" /><Relationship Id="rId9" Type="http://schemas.openxmlformats.org/officeDocument/2006/relationships/image" Target="../media/image10.emf" /><Relationship Id="rId10" Type="http://schemas.openxmlformats.org/officeDocument/2006/relationships/image" Target="../media/image5.emf" /><Relationship Id="rId11" Type="http://schemas.openxmlformats.org/officeDocument/2006/relationships/image" Target="../media/image8.emf" /><Relationship Id="rId1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6</xdr:row>
      <xdr:rowOff>114300</xdr:rowOff>
    </xdr:from>
    <xdr:to>
      <xdr:col>17</xdr:col>
      <xdr:colOff>352425</xdr:colOff>
      <xdr:row>41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171575"/>
          <a:ext cx="4572000" cy="605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0</xdr:rowOff>
    </xdr:from>
    <xdr:to>
      <xdr:col>9</xdr:col>
      <xdr:colOff>57150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0"/>
          <a:ext cx="508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22</xdr:row>
      <xdr:rowOff>66675</xdr:rowOff>
    </xdr:from>
    <xdr:to>
      <xdr:col>4</xdr:col>
      <xdr:colOff>104775</xdr:colOff>
      <xdr:row>24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00600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tabSelected="1" view="pageBreakPreview" zoomScale="130" zoomScaleSheetLayoutView="130" workbookViewId="0" topLeftCell="A1">
      <selection activeCell="E8" sqref="E8:F8"/>
    </sheetView>
  </sheetViews>
  <sheetFormatPr defaultColWidth="9.140625" defaultRowHeight="12.75"/>
  <cols>
    <col min="1" max="1" width="9.00390625" style="1" customWidth="1"/>
    <col min="2" max="4" width="10.00390625" style="1" customWidth="1"/>
    <col min="5" max="5" width="9.140625" style="1" customWidth="1"/>
    <col min="6" max="6" width="8.57421875" style="1" customWidth="1"/>
    <col min="7" max="16384" width="9.140625" style="1" customWidth="1"/>
  </cols>
  <sheetData>
    <row r="1" ht="12.75"/>
    <row r="2" spans="3:9" ht="14.25">
      <c r="C2" s="20"/>
      <c r="D2" s="20"/>
      <c r="E2" s="20"/>
      <c r="F2" s="20"/>
      <c r="G2" s="20"/>
      <c r="H2" s="21"/>
      <c r="I2" s="21"/>
    </row>
    <row r="3" spans="2:9" ht="18">
      <c r="B3" s="19"/>
      <c r="C3" s="20"/>
      <c r="D3" s="20"/>
      <c r="E3" s="20"/>
      <c r="F3" s="20"/>
      <c r="G3" s="20"/>
      <c r="H3" s="21"/>
      <c r="I3" s="21"/>
    </row>
    <row r="4" spans="2:9" ht="12.75">
      <c r="B4" s="21"/>
      <c r="C4" s="21"/>
      <c r="D4" s="21"/>
      <c r="E4" s="21"/>
      <c r="F4" s="21"/>
      <c r="G4" s="21"/>
      <c r="H4" s="21"/>
      <c r="I4" s="21"/>
    </row>
    <row r="5" spans="2:9" ht="12.75">
      <c r="B5" s="21"/>
      <c r="C5" s="21"/>
      <c r="D5" s="21"/>
      <c r="E5" s="21"/>
      <c r="F5" s="21"/>
      <c r="G5" s="21"/>
      <c r="H5" s="21"/>
      <c r="I5" s="21"/>
    </row>
    <row r="6" spans="2:9" ht="12.75">
      <c r="B6" s="21"/>
      <c r="C6" s="21"/>
      <c r="D6" s="21"/>
      <c r="E6" s="21"/>
      <c r="F6" s="21"/>
      <c r="G6" s="21"/>
      <c r="H6" s="21"/>
      <c r="I6" s="21"/>
    </row>
    <row r="7" spans="2:9" s="25" customFormat="1" ht="18">
      <c r="B7" s="23" t="s">
        <v>52</v>
      </c>
      <c r="C7" s="24"/>
      <c r="D7" s="24"/>
      <c r="E7" s="24"/>
      <c r="F7" s="24"/>
      <c r="G7" s="24"/>
      <c r="H7" s="24"/>
      <c r="I7" s="24"/>
    </row>
    <row r="8" spans="2:9" ht="12.75">
      <c r="B8" s="26" t="s">
        <v>20</v>
      </c>
      <c r="C8" s="26" t="s">
        <v>101</v>
      </c>
      <c r="D8" s="26" t="s">
        <v>90</v>
      </c>
      <c r="E8" s="82" t="s">
        <v>102</v>
      </c>
      <c r="F8" s="82"/>
      <c r="G8" s="26"/>
      <c r="H8" s="27"/>
      <c r="I8" s="28"/>
    </row>
    <row r="9" spans="2:9" ht="12.75">
      <c r="B9" s="26" t="s">
        <v>0</v>
      </c>
      <c r="C9" s="26"/>
      <c r="D9" s="26"/>
      <c r="E9" s="26"/>
      <c r="F9" s="26"/>
      <c r="G9" s="26"/>
      <c r="H9" s="28"/>
      <c r="I9" s="29">
        <v>43.5</v>
      </c>
    </row>
    <row r="10" spans="2:9" ht="12.75">
      <c r="B10" s="28"/>
      <c r="C10" s="28"/>
      <c r="D10" s="28"/>
      <c r="E10" s="30"/>
      <c r="F10" s="28"/>
      <c r="G10" s="30"/>
      <c r="H10" s="28"/>
      <c r="I10" s="29">
        <v>26.2</v>
      </c>
    </row>
    <row r="11" spans="2:9" ht="12.75">
      <c r="B11" s="28"/>
      <c r="C11" s="28"/>
      <c r="D11" s="28"/>
      <c r="E11" s="30"/>
      <c r="F11" s="28"/>
      <c r="G11" s="30"/>
      <c r="H11" s="28"/>
      <c r="I11" s="29">
        <v>8.3</v>
      </c>
    </row>
    <row r="12" spans="2:9" ht="12.75">
      <c r="B12" s="26" t="s">
        <v>21</v>
      </c>
      <c r="C12" s="26"/>
      <c r="D12" s="26"/>
      <c r="E12" s="26"/>
      <c r="F12" s="26"/>
      <c r="G12" s="26"/>
      <c r="H12" s="26"/>
      <c r="I12" s="26"/>
    </row>
    <row r="13" spans="2:9" ht="12.75">
      <c r="B13" s="26"/>
      <c r="C13" s="26"/>
      <c r="D13" s="26"/>
      <c r="E13" s="26"/>
      <c r="F13" s="26"/>
      <c r="G13" s="26"/>
      <c r="H13" s="31"/>
      <c r="I13" s="32">
        <f>I9*I10+6*I11*(I9+I10)+9*3.14159265358979*I11*I11</f>
        <v>6558.578861152206</v>
      </c>
    </row>
    <row r="14" spans="2:9" ht="9.75" customHeight="1">
      <c r="B14" s="26"/>
      <c r="C14" s="26"/>
      <c r="D14" s="26"/>
      <c r="E14" s="26"/>
      <c r="F14" s="26"/>
      <c r="G14" s="26"/>
      <c r="H14" s="26"/>
      <c r="I14" s="26"/>
    </row>
    <row r="15" spans="2:9" ht="12.75">
      <c r="B15" s="26" t="s">
        <v>81</v>
      </c>
      <c r="C15" s="26"/>
      <c r="D15" s="26"/>
      <c r="E15" s="26"/>
      <c r="F15" s="26"/>
      <c r="G15" s="26"/>
      <c r="H15" s="26"/>
      <c r="I15" s="26"/>
    </row>
    <row r="16" spans="2:9" ht="13.5">
      <c r="B16" s="26" t="s">
        <v>19</v>
      </c>
      <c r="C16" s="26"/>
      <c r="D16" s="26"/>
      <c r="E16" s="26"/>
      <c r="F16" s="26"/>
      <c r="G16" s="26"/>
      <c r="H16" s="31" t="s">
        <v>91</v>
      </c>
      <c r="I16" s="32">
        <v>32</v>
      </c>
    </row>
    <row r="17" spans="2:9" ht="12.75">
      <c r="B17" s="26" t="s">
        <v>22</v>
      </c>
      <c r="C17" s="26"/>
      <c r="D17" s="26"/>
      <c r="E17" s="26"/>
      <c r="F17" s="26"/>
      <c r="G17" s="26"/>
      <c r="H17" s="31"/>
      <c r="I17" s="32">
        <f>0.04*I16^1.25</f>
        <v>3.0443702144069666</v>
      </c>
    </row>
    <row r="18" spans="2:9" ht="13.5">
      <c r="B18" s="26" t="s">
        <v>82</v>
      </c>
      <c r="C18" s="26"/>
      <c r="D18" s="26"/>
      <c r="E18" s="26"/>
      <c r="F18" s="26"/>
      <c r="G18" s="33"/>
      <c r="H18" s="34" t="s">
        <v>92</v>
      </c>
      <c r="I18" s="32">
        <v>1</v>
      </c>
    </row>
    <row r="19" spans="2:9" ht="13.5">
      <c r="B19" s="26" t="s">
        <v>23</v>
      </c>
      <c r="C19" s="26"/>
      <c r="D19" s="26"/>
      <c r="E19" s="26"/>
      <c r="F19" s="26"/>
      <c r="G19" s="35" t="s">
        <v>93</v>
      </c>
      <c r="H19" s="26"/>
      <c r="I19" s="36">
        <f>I17*I13*I18*10^-6</f>
        <v>0.01996674213373094</v>
      </c>
    </row>
    <row r="20" spans="2:9" ht="9.75" customHeight="1">
      <c r="B20" s="26"/>
      <c r="C20" s="26"/>
      <c r="D20" s="26"/>
      <c r="E20" s="26"/>
      <c r="F20" s="26"/>
      <c r="G20" s="26"/>
      <c r="H20" s="26"/>
      <c r="I20" s="26"/>
    </row>
    <row r="21" spans="2:9" ht="15" customHeight="1" thickBot="1">
      <c r="B21" s="35" t="s">
        <v>100</v>
      </c>
      <c r="C21" s="26"/>
      <c r="D21" s="26"/>
      <c r="E21" s="26"/>
      <c r="F21" s="26"/>
      <c r="G21" s="35" t="s">
        <v>94</v>
      </c>
      <c r="H21" s="26"/>
      <c r="I21" s="26"/>
    </row>
    <row r="22" spans="2:9" ht="12.75" customHeight="1">
      <c r="B22" s="37"/>
      <c r="C22" s="38"/>
      <c r="D22" s="38" t="s">
        <v>4</v>
      </c>
      <c r="E22" s="39"/>
      <c r="F22" s="26"/>
      <c r="G22" s="40" t="s">
        <v>12</v>
      </c>
      <c r="H22" s="41"/>
      <c r="I22" s="42">
        <v>0.5</v>
      </c>
    </row>
    <row r="23" spans="2:9" ht="12.75" customHeight="1" thickBot="1">
      <c r="B23" s="43" t="s">
        <v>17</v>
      </c>
      <c r="C23" s="43" t="s">
        <v>7</v>
      </c>
      <c r="D23" s="43" t="s">
        <v>18</v>
      </c>
      <c r="E23" s="43" t="s">
        <v>8</v>
      </c>
      <c r="F23" s="26"/>
      <c r="G23" s="40" t="s">
        <v>13</v>
      </c>
      <c r="H23" s="41"/>
      <c r="I23" s="44">
        <v>1</v>
      </c>
    </row>
    <row r="24" spans="2:9" ht="12.75" customHeight="1" thickBot="1">
      <c r="B24" s="45" t="s">
        <v>5</v>
      </c>
      <c r="C24" s="45">
        <v>0.5</v>
      </c>
      <c r="D24" s="45">
        <v>1</v>
      </c>
      <c r="E24" s="46">
        <v>2</v>
      </c>
      <c r="F24" s="26"/>
      <c r="G24" s="47" t="s">
        <v>24</v>
      </c>
      <c r="H24" s="48"/>
      <c r="I24" s="49">
        <v>3</v>
      </c>
    </row>
    <row r="25" spans="2:9" ht="12.75" customHeight="1">
      <c r="B25" s="50" t="s">
        <v>18</v>
      </c>
      <c r="C25" s="50">
        <v>1</v>
      </c>
      <c r="D25" s="50">
        <v>1</v>
      </c>
      <c r="E25" s="51">
        <v>2.5</v>
      </c>
      <c r="F25" s="26"/>
      <c r="G25" s="26"/>
      <c r="H25" s="26"/>
      <c r="I25" s="26"/>
    </row>
    <row r="26" spans="2:9" ht="12.75" customHeight="1" thickBot="1">
      <c r="B26" s="52" t="s">
        <v>6</v>
      </c>
      <c r="C26" s="52">
        <v>2</v>
      </c>
      <c r="D26" s="52">
        <v>2.5</v>
      </c>
      <c r="E26" s="53">
        <v>3</v>
      </c>
      <c r="F26" s="26"/>
      <c r="G26" s="26"/>
      <c r="H26" s="26"/>
      <c r="I26" s="26"/>
    </row>
    <row r="27" spans="2:9" ht="12.75" customHeight="1">
      <c r="B27" s="54"/>
      <c r="C27" s="54"/>
      <c r="D27" s="54"/>
      <c r="E27" s="54"/>
      <c r="F27" s="26"/>
      <c r="G27" s="33"/>
      <c r="H27" s="33"/>
      <c r="I27" s="33"/>
    </row>
    <row r="28" spans="2:9" ht="15" customHeight="1" thickBot="1">
      <c r="B28" s="35" t="s">
        <v>96</v>
      </c>
      <c r="C28" s="26"/>
      <c r="D28" s="26"/>
      <c r="E28" s="26"/>
      <c r="F28" s="26"/>
      <c r="G28" s="35" t="s">
        <v>97</v>
      </c>
      <c r="H28" s="26"/>
      <c r="I28" s="26"/>
    </row>
    <row r="29" spans="2:9" ht="12.75" customHeight="1">
      <c r="B29" s="40" t="s">
        <v>9</v>
      </c>
      <c r="C29" s="41"/>
      <c r="D29" s="58"/>
      <c r="E29" s="42">
        <v>0.5</v>
      </c>
      <c r="F29" s="26"/>
      <c r="G29" s="40" t="s">
        <v>15</v>
      </c>
      <c r="H29" s="41"/>
      <c r="I29" s="42">
        <v>1</v>
      </c>
    </row>
    <row r="30" spans="2:9" ht="12.75" customHeight="1">
      <c r="B30" s="40" t="s">
        <v>10</v>
      </c>
      <c r="C30" s="41"/>
      <c r="D30" s="58"/>
      <c r="E30" s="44">
        <v>1</v>
      </c>
      <c r="F30" s="26"/>
      <c r="G30" s="40" t="s">
        <v>16</v>
      </c>
      <c r="H30" s="41"/>
      <c r="I30" s="44">
        <v>5</v>
      </c>
    </row>
    <row r="31" spans="2:9" ht="12.75" customHeight="1" thickBot="1">
      <c r="B31" s="40" t="s">
        <v>25</v>
      </c>
      <c r="C31" s="41"/>
      <c r="D31" s="58"/>
      <c r="E31" s="44">
        <v>2</v>
      </c>
      <c r="F31" s="26"/>
      <c r="G31" s="47" t="s">
        <v>14</v>
      </c>
      <c r="H31" s="48"/>
      <c r="I31" s="49">
        <v>10</v>
      </c>
    </row>
    <row r="32" spans="2:9" ht="12.75" customHeight="1" thickBot="1">
      <c r="B32" s="47" t="s">
        <v>11</v>
      </c>
      <c r="C32" s="48"/>
      <c r="D32" s="59"/>
      <c r="E32" s="49">
        <v>3</v>
      </c>
      <c r="F32" s="26"/>
      <c r="G32" s="26"/>
      <c r="H32" s="26"/>
      <c r="I32" s="26"/>
    </row>
    <row r="33" spans="2:9" ht="12.75" customHeight="1">
      <c r="B33" s="80"/>
      <c r="C33" s="80"/>
      <c r="D33" s="80"/>
      <c r="E33" s="81"/>
      <c r="F33" s="26"/>
      <c r="G33" s="26"/>
      <c r="H33" s="26"/>
      <c r="I33" s="26"/>
    </row>
    <row r="34" spans="2:9" ht="49.5" customHeight="1">
      <c r="B34" s="79" t="s">
        <v>99</v>
      </c>
      <c r="C34" s="79"/>
      <c r="D34" s="79"/>
      <c r="E34" s="79"/>
      <c r="F34" s="79"/>
      <c r="G34" s="79"/>
      <c r="H34" s="79"/>
      <c r="I34" s="79"/>
    </row>
    <row r="35" spans="2:9" ht="12.75" customHeight="1">
      <c r="B35" s="80"/>
      <c r="C35" s="80"/>
      <c r="D35" s="80"/>
      <c r="E35" s="81"/>
      <c r="F35" s="26"/>
      <c r="G35" s="26"/>
      <c r="H35" s="26"/>
      <c r="I35" s="26"/>
    </row>
    <row r="36" spans="2:9" ht="12.75" customHeight="1">
      <c r="B36" s="35" t="s">
        <v>95</v>
      </c>
      <c r="C36" s="26"/>
      <c r="D36" s="26"/>
      <c r="E36" s="54"/>
      <c r="F36" s="26"/>
      <c r="G36" s="33"/>
      <c r="H36" s="33"/>
      <c r="I36" s="33"/>
    </row>
    <row r="37" spans="2:9" ht="12.75" customHeight="1">
      <c r="B37" s="40" t="s">
        <v>86</v>
      </c>
      <c r="C37" s="41"/>
      <c r="D37" s="55"/>
      <c r="E37" s="56"/>
      <c r="F37" s="41"/>
      <c r="G37" s="55"/>
      <c r="H37" s="55"/>
      <c r="I37" s="57">
        <v>0.25</v>
      </c>
    </row>
    <row r="38" spans="2:9" ht="12.75" customHeight="1">
      <c r="B38" s="47" t="s">
        <v>83</v>
      </c>
      <c r="C38" s="41"/>
      <c r="D38" s="55"/>
      <c r="E38" s="56"/>
      <c r="F38" s="41"/>
      <c r="G38" s="55"/>
      <c r="H38" s="55"/>
      <c r="I38" s="57">
        <v>0.5</v>
      </c>
    </row>
    <row r="39" spans="2:9" ht="12.75" customHeight="1">
      <c r="B39" s="47" t="s">
        <v>84</v>
      </c>
      <c r="C39" s="48"/>
      <c r="D39" s="55"/>
      <c r="E39" s="56"/>
      <c r="F39" s="41"/>
      <c r="G39" s="41"/>
      <c r="H39" s="41"/>
      <c r="I39" s="57">
        <v>1</v>
      </c>
    </row>
    <row r="40" spans="2:9" ht="9.75" customHeight="1">
      <c r="B40" s="47" t="s">
        <v>85</v>
      </c>
      <c r="C40" s="48"/>
      <c r="D40" s="55"/>
      <c r="E40" s="56"/>
      <c r="F40" s="41"/>
      <c r="G40" s="41"/>
      <c r="H40" s="41"/>
      <c r="I40" s="57">
        <v>2</v>
      </c>
    </row>
    <row r="41" spans="2:9" ht="12.75">
      <c r="B41" s="26"/>
      <c r="C41" s="26"/>
      <c r="D41" s="26"/>
      <c r="E41" s="26"/>
      <c r="F41" s="26" t="s">
        <v>1</v>
      </c>
      <c r="G41" s="26"/>
      <c r="H41" s="26"/>
      <c r="I41" s="32">
        <v>1</v>
      </c>
    </row>
    <row r="42" spans="2:9" ht="12.75">
      <c r="B42" s="26"/>
      <c r="C42" s="26"/>
      <c r="D42" s="26"/>
      <c r="E42" s="26"/>
      <c r="F42" s="26" t="s">
        <v>26</v>
      </c>
      <c r="G42" s="26"/>
      <c r="H42" s="26"/>
      <c r="I42" s="32">
        <v>1</v>
      </c>
    </row>
    <row r="43" spans="2:9" ht="12.75">
      <c r="B43" s="26"/>
      <c r="C43" s="26"/>
      <c r="D43" s="26"/>
      <c r="E43" s="26"/>
      <c r="F43" s="26" t="s">
        <v>2</v>
      </c>
      <c r="G43" s="26"/>
      <c r="H43" s="26"/>
      <c r="I43" s="32">
        <v>3</v>
      </c>
    </row>
    <row r="44" spans="2:9" ht="12.75">
      <c r="B44" s="26"/>
      <c r="C44" s="26"/>
      <c r="D44" s="26"/>
      <c r="E44" s="26"/>
      <c r="F44" s="26" t="s">
        <v>3</v>
      </c>
      <c r="G44" s="26"/>
      <c r="H44" s="26"/>
      <c r="I44" s="32">
        <v>1</v>
      </c>
    </row>
    <row r="45" spans="2:9" ht="9.75" customHeight="1">
      <c r="B45" s="26"/>
      <c r="C45" s="26"/>
      <c r="D45" s="26"/>
      <c r="E45" s="26"/>
      <c r="F45" s="26"/>
      <c r="G45" s="26"/>
      <c r="H45" s="26"/>
      <c r="I45" s="26"/>
    </row>
    <row r="46" spans="2:9" ht="12.75">
      <c r="B46" s="26" t="s">
        <v>27</v>
      </c>
      <c r="C46" s="26"/>
      <c r="D46" s="26"/>
      <c r="E46" s="26"/>
      <c r="F46" s="26"/>
      <c r="G46" s="26"/>
      <c r="H46" s="26"/>
      <c r="I46" s="26"/>
    </row>
    <row r="47" spans="2:9" ht="12.75">
      <c r="B47" s="26"/>
      <c r="C47" s="26"/>
      <c r="D47" s="26"/>
      <c r="E47" s="26"/>
      <c r="F47" s="30"/>
      <c r="G47" s="26"/>
      <c r="H47" s="26"/>
      <c r="I47" s="26"/>
    </row>
    <row r="48" spans="2:9" ht="12.75">
      <c r="B48" s="26"/>
      <c r="C48" s="26"/>
      <c r="D48" s="26"/>
      <c r="E48" s="26"/>
      <c r="F48" s="30"/>
      <c r="G48" s="26"/>
      <c r="H48" s="26"/>
      <c r="I48" s="32">
        <f>0.003/(I41*I42*I43*I44)</f>
        <v>0.001</v>
      </c>
    </row>
    <row r="49" spans="2:9" ht="9.75" customHeight="1">
      <c r="B49" s="26"/>
      <c r="C49" s="26"/>
      <c r="D49" s="26"/>
      <c r="E49" s="26"/>
      <c r="F49" s="26"/>
      <c r="G49" s="26"/>
      <c r="H49" s="26"/>
      <c r="I49" s="26"/>
    </row>
    <row r="50" spans="2:9" ht="9.75" customHeight="1">
      <c r="B50" s="26" t="s">
        <v>87</v>
      </c>
      <c r="C50" s="26"/>
      <c r="D50" s="26"/>
      <c r="E50" s="26"/>
      <c r="F50" s="26"/>
      <c r="G50" s="26"/>
      <c r="H50" s="26"/>
      <c r="I50" s="26"/>
    </row>
    <row r="51" spans="2:9" ht="14.25" customHeight="1">
      <c r="B51" s="26" t="s">
        <v>88</v>
      </c>
      <c r="C51" s="26"/>
      <c r="D51" s="26"/>
      <c r="E51" s="26"/>
      <c r="F51" s="26"/>
      <c r="G51" s="26"/>
      <c r="H51" s="26"/>
      <c r="I51" s="26"/>
    </row>
    <row r="52" spans="2:9" ht="9.75" customHeight="1">
      <c r="B52" s="26"/>
      <c r="C52" s="26"/>
      <c r="D52" s="26"/>
      <c r="E52" s="26"/>
      <c r="F52" s="26"/>
      <c r="G52" s="26"/>
      <c r="H52" s="26"/>
      <c r="I52" s="26"/>
    </row>
    <row r="53" spans="2:9" ht="9.75" customHeight="1">
      <c r="B53" s="78" t="s">
        <v>89</v>
      </c>
      <c r="C53" s="26"/>
      <c r="D53" s="26"/>
      <c r="E53" s="26"/>
      <c r="F53" s="26"/>
      <c r="G53" s="26"/>
      <c r="H53" s="26"/>
      <c r="I53" s="26"/>
    </row>
    <row r="54" spans="2:9" ht="12.75">
      <c r="B54" s="78" t="str">
        <f>IF(I19&gt;I48,"Potrebno je uraditi gromobransku instalaciju.","Nije potrebno uraditi gromobransku instalaciju.")</f>
        <v>Potrebno je uraditi gromobransku instalaciju.</v>
      </c>
      <c r="C54" s="26"/>
      <c r="D54" s="26"/>
      <c r="E54" s="26"/>
      <c r="F54" s="26"/>
      <c r="G54" s="26"/>
      <c r="H54" s="26"/>
      <c r="I54" s="26"/>
    </row>
    <row r="55" spans="2:9" ht="9.75" customHeight="1">
      <c r="B55" s="26"/>
      <c r="C55" s="26"/>
      <c r="D55" s="26"/>
      <c r="E55" s="26"/>
      <c r="F55" s="26"/>
      <c r="G55" s="26"/>
      <c r="H55" s="26"/>
      <c r="I55" s="26"/>
    </row>
    <row r="56" spans="2:9" ht="12.75">
      <c r="B56" s="35" t="s">
        <v>32</v>
      </c>
      <c r="C56" s="26"/>
      <c r="D56" s="26"/>
      <c r="E56" s="26"/>
      <c r="F56" s="26"/>
      <c r="G56" s="26"/>
      <c r="H56" s="26"/>
      <c r="I56" s="26"/>
    </row>
    <row r="57" spans="2:9" ht="9.75" customHeight="1" thickBot="1">
      <c r="B57" s="26"/>
      <c r="C57" s="26"/>
      <c r="D57" s="26"/>
      <c r="E57" s="26"/>
      <c r="F57" s="26"/>
      <c r="G57" s="26"/>
      <c r="H57" s="26"/>
      <c r="I57" s="26"/>
    </row>
    <row r="58" spans="2:9" ht="38.25" customHeight="1">
      <c r="B58" s="60" t="s">
        <v>33</v>
      </c>
      <c r="C58" s="61"/>
      <c r="D58" s="62" t="s">
        <v>34</v>
      </c>
      <c r="E58" s="61"/>
      <c r="F58" s="62" t="s">
        <v>98</v>
      </c>
      <c r="G58" s="61"/>
      <c r="H58" s="62" t="s">
        <v>35</v>
      </c>
      <c r="I58" s="63"/>
    </row>
    <row r="59" spans="2:9" ht="12.75">
      <c r="B59" s="64"/>
      <c r="C59" s="65"/>
      <c r="D59" s="66"/>
      <c r="E59" s="67"/>
      <c r="F59" s="66" t="s">
        <v>36</v>
      </c>
      <c r="G59" s="67"/>
      <c r="H59" s="66" t="s">
        <v>37</v>
      </c>
      <c r="I59" s="68"/>
    </row>
    <row r="60" spans="2:9" ht="12.75">
      <c r="B60" s="64">
        <v>2.8</v>
      </c>
      <c r="C60" s="65"/>
      <c r="D60" s="66">
        <v>20</v>
      </c>
      <c r="E60" s="67"/>
      <c r="F60" s="66" t="s">
        <v>38</v>
      </c>
      <c r="G60" s="67"/>
      <c r="H60" s="66" t="s">
        <v>42</v>
      </c>
      <c r="I60" s="68"/>
    </row>
    <row r="61" spans="2:9" ht="12.75">
      <c r="B61" s="64">
        <v>5.2</v>
      </c>
      <c r="C61" s="65"/>
      <c r="D61" s="66">
        <v>30</v>
      </c>
      <c r="E61" s="67"/>
      <c r="F61" s="66" t="s">
        <v>39</v>
      </c>
      <c r="G61" s="67"/>
      <c r="H61" s="66" t="s">
        <v>43</v>
      </c>
      <c r="I61" s="68"/>
    </row>
    <row r="62" spans="2:9" ht="12.75">
      <c r="B62" s="64">
        <v>9.5</v>
      </c>
      <c r="C62" s="65"/>
      <c r="D62" s="66">
        <v>45</v>
      </c>
      <c r="E62" s="67"/>
      <c r="F62" s="66" t="s">
        <v>40</v>
      </c>
      <c r="G62" s="67"/>
      <c r="H62" s="66" t="s">
        <v>44</v>
      </c>
      <c r="I62" s="68"/>
    </row>
    <row r="63" spans="2:9" ht="12.75">
      <c r="B63" s="64">
        <v>14.7</v>
      </c>
      <c r="C63" s="65"/>
      <c r="D63" s="66">
        <v>60</v>
      </c>
      <c r="E63" s="67"/>
      <c r="F63" s="66" t="s">
        <v>41</v>
      </c>
      <c r="G63" s="67"/>
      <c r="H63" s="66" t="s">
        <v>45</v>
      </c>
      <c r="I63" s="68"/>
    </row>
    <row r="64" spans="2:9" ht="12.75">
      <c r="B64" s="69" t="s">
        <v>46</v>
      </c>
      <c r="C64" s="70"/>
      <c r="D64" s="70" t="s">
        <v>47</v>
      </c>
      <c r="E64" s="70"/>
      <c r="F64" s="70"/>
      <c r="G64" s="70"/>
      <c r="H64" s="70"/>
      <c r="I64" s="71"/>
    </row>
    <row r="65" spans="2:9" ht="12.75">
      <c r="B65" s="72"/>
      <c r="C65" s="26"/>
      <c r="D65" s="73" t="s">
        <v>48</v>
      </c>
      <c r="E65" s="26"/>
      <c r="F65" s="26"/>
      <c r="G65" s="26"/>
      <c r="H65" s="26"/>
      <c r="I65" s="74"/>
    </row>
    <row r="66" spans="2:9" ht="12.75">
      <c r="B66" s="72"/>
      <c r="C66" s="26"/>
      <c r="D66" s="73" t="s">
        <v>49</v>
      </c>
      <c r="E66" s="26"/>
      <c r="F66" s="26"/>
      <c r="G66" s="26"/>
      <c r="H66" s="26"/>
      <c r="I66" s="74"/>
    </row>
    <row r="67" spans="2:9" ht="12.75">
      <c r="B67" s="72"/>
      <c r="C67" s="26"/>
      <c r="D67" s="73" t="s">
        <v>50</v>
      </c>
      <c r="E67" s="26"/>
      <c r="F67" s="26"/>
      <c r="G67" s="26"/>
      <c r="H67" s="26"/>
      <c r="I67" s="74"/>
    </row>
    <row r="68" spans="2:9" ht="13.5" thickBot="1">
      <c r="B68" s="75"/>
      <c r="C68" s="76"/>
      <c r="D68" s="76" t="s">
        <v>51</v>
      </c>
      <c r="E68" s="76"/>
      <c r="F68" s="76"/>
      <c r="G68" s="76"/>
      <c r="H68" s="76"/>
      <c r="I68" s="77"/>
    </row>
    <row r="69" spans="2:9" ht="9.75" customHeight="1">
      <c r="B69" s="26"/>
      <c r="C69" s="26"/>
      <c r="D69" s="26"/>
      <c r="E69" s="26"/>
      <c r="F69" s="26"/>
      <c r="G69" s="26"/>
      <c r="H69" s="26"/>
      <c r="I69" s="26"/>
    </row>
    <row r="70" spans="2:9" ht="12.75">
      <c r="B70" s="26" t="s">
        <v>28</v>
      </c>
      <c r="C70" s="26"/>
      <c r="D70" s="26"/>
      <c r="E70" s="26"/>
      <c r="F70" s="26"/>
      <c r="G70" s="26"/>
      <c r="H70" s="26"/>
      <c r="I70" s="32">
        <f>1-I48/I19</f>
        <v>0.949916716843323</v>
      </c>
    </row>
    <row r="71" spans="2:9" ht="12.75">
      <c r="B71" s="26"/>
      <c r="C71" s="26"/>
      <c r="D71" s="26"/>
      <c r="E71" s="26"/>
      <c r="F71" s="26"/>
      <c r="G71" s="26"/>
      <c r="H71" s="26"/>
      <c r="I71" s="26"/>
    </row>
    <row r="72" spans="2:9" ht="12.75">
      <c r="B72" s="26" t="s">
        <v>29</v>
      </c>
      <c r="C72" s="26"/>
      <c r="D72" s="26"/>
      <c r="E72" s="26"/>
      <c r="F72" s="26"/>
      <c r="G72" s="26"/>
      <c r="H72" s="26"/>
      <c r="I72" s="78" t="str">
        <f>IF(I70&gt;0.98,"Nivo I +",IF(I70&gt;0.95,"Nivo I",IF(I70&gt;0.9,"Nivo II",IF(I70&gt;0.8,"Nivo III",IF(I70&lt;0,"n/a","Nivo IV")))))</f>
        <v>Nivo II</v>
      </c>
    </row>
    <row r="73" spans="2:9" ht="12.75">
      <c r="B73" s="26" t="s">
        <v>30</v>
      </c>
      <c r="C73" s="26"/>
      <c r="D73" s="26"/>
      <c r="E73" s="26"/>
      <c r="F73" s="26"/>
      <c r="G73" s="26"/>
      <c r="H73" s="26"/>
      <c r="I73" s="78" t="str">
        <f>IF(I70&gt;0.98,"5m",IF(I70&gt;0.95,"5m",IF(I70&gt;0.9,"10m",IF(I70&gt;0.8,"10m","20m"))))</f>
        <v>10m</v>
      </c>
    </row>
    <row r="74" spans="2:9" ht="12.75">
      <c r="B74" s="26" t="s">
        <v>31</v>
      </c>
      <c r="C74" s="26"/>
      <c r="D74" s="26"/>
      <c r="E74" s="26"/>
      <c r="F74" s="26"/>
      <c r="G74" s="26"/>
      <c r="H74" s="26"/>
      <c r="I74" s="78" t="str">
        <f>IF(I70&gt;0.98,"10m",IF(I70&gt;0.95,"10m",IF(I70&gt;0.9,"15m",IF(I70&gt;0.8,"20m","25m"))))</f>
        <v>15m</v>
      </c>
    </row>
    <row r="75" spans="2:9" ht="12.75">
      <c r="B75" s="21"/>
      <c r="C75" s="21"/>
      <c r="D75" s="21"/>
      <c r="E75" s="21"/>
      <c r="F75" s="21"/>
      <c r="G75" s="21"/>
      <c r="H75" s="21"/>
      <c r="I75" s="21"/>
    </row>
    <row r="76" spans="2:9" ht="12.75">
      <c r="B76" s="21"/>
      <c r="C76" s="21"/>
      <c r="D76" s="21"/>
      <c r="E76" s="21"/>
      <c r="F76" s="21"/>
      <c r="G76" s="21"/>
      <c r="H76" s="21"/>
      <c r="I76" s="21"/>
    </row>
    <row r="77" spans="2:9" ht="12.75">
      <c r="B77" s="21"/>
      <c r="C77" s="21"/>
      <c r="D77" s="21"/>
      <c r="E77" s="21"/>
      <c r="F77" s="21"/>
      <c r="G77" s="21"/>
      <c r="H77" s="21"/>
      <c r="I77" s="21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2.75">
      <c r="B79" s="21"/>
      <c r="C79" s="21"/>
      <c r="D79" s="21"/>
      <c r="E79" s="21"/>
      <c r="F79" s="21"/>
      <c r="G79" s="21"/>
      <c r="H79" s="21"/>
      <c r="I79" s="21"/>
    </row>
    <row r="80" spans="2:9" ht="12.75">
      <c r="B80" s="21"/>
      <c r="C80" s="21"/>
      <c r="D80" s="21"/>
      <c r="E80" s="21"/>
      <c r="F80" s="21"/>
      <c r="G80" s="21"/>
      <c r="H80" s="21"/>
      <c r="I80" s="21"/>
    </row>
    <row r="81" spans="2:9" ht="12.75">
      <c r="B81" s="21"/>
      <c r="C81" s="21"/>
      <c r="D81" s="21"/>
      <c r="E81" s="21"/>
      <c r="F81" s="21"/>
      <c r="G81" s="21"/>
      <c r="H81" s="21"/>
      <c r="I81" s="21"/>
    </row>
    <row r="82" spans="2:9" ht="12.75">
      <c r="B82" s="21"/>
      <c r="C82" s="21"/>
      <c r="D82" s="21"/>
      <c r="E82" s="21"/>
      <c r="F82" s="21"/>
      <c r="G82" s="21"/>
      <c r="H82" s="21"/>
      <c r="I82" s="21"/>
    </row>
    <row r="83" spans="2:9" ht="12.75">
      <c r="B83" s="21"/>
      <c r="C83" s="21"/>
      <c r="D83" s="21"/>
      <c r="E83" s="21"/>
      <c r="F83" s="21"/>
      <c r="G83" s="21"/>
      <c r="H83" s="21"/>
      <c r="I83" s="21"/>
    </row>
    <row r="84" spans="2:9" ht="12.75">
      <c r="B84" s="21"/>
      <c r="C84" s="21"/>
      <c r="D84" s="21"/>
      <c r="E84" s="21"/>
      <c r="F84" s="21"/>
      <c r="G84" s="21"/>
      <c r="H84" s="21"/>
      <c r="I84" s="21"/>
    </row>
  </sheetData>
  <sheetProtection/>
  <mergeCells count="26">
    <mergeCell ref="E8:F8"/>
    <mergeCell ref="F63:G63"/>
    <mergeCell ref="F62:G62"/>
    <mergeCell ref="H62:I62"/>
    <mergeCell ref="H63:I63"/>
    <mergeCell ref="B62:C62"/>
    <mergeCell ref="B63:C63"/>
    <mergeCell ref="D62:E62"/>
    <mergeCell ref="D63:E63"/>
    <mergeCell ref="B61:C61"/>
    <mergeCell ref="D61:E61"/>
    <mergeCell ref="F61:G61"/>
    <mergeCell ref="H61:I61"/>
    <mergeCell ref="B60:C60"/>
    <mergeCell ref="D60:E60"/>
    <mergeCell ref="F60:G60"/>
    <mergeCell ref="H60:I60"/>
    <mergeCell ref="B34:I34"/>
    <mergeCell ref="B59:C59"/>
    <mergeCell ref="D59:E59"/>
    <mergeCell ref="F59:G59"/>
    <mergeCell ref="H59:I59"/>
    <mergeCell ref="B58:C58"/>
    <mergeCell ref="D58:E58"/>
    <mergeCell ref="F58:G58"/>
    <mergeCell ref="H58:I58"/>
  </mergeCells>
  <printOptions/>
  <pageMargins left="0.75" right="0.75" top="0.1515625" bottom="0.010104166666666666" header="0.5" footer="0.5"/>
  <pageSetup horizontalDpi="600" verticalDpi="600" orientation="portrait" scale="79" r:id="rId17"/>
  <drawing r:id="rId15"/>
  <legacyDrawing r:id="rId14"/>
  <legacyDrawingHF r:id="rId16"/>
  <oleObjects>
    <oleObject progId="Equation.DSMT4" shapeId="1084210" r:id="rId2"/>
    <oleObject progId="Equation.DSMT4" shapeId="1121154" r:id="rId3"/>
    <oleObject progId="Equation.DSMT4" shapeId="1154355" r:id="rId4"/>
    <oleObject progId="Equation.DSMT4" shapeId="1159762" r:id="rId5"/>
    <oleObject progId="Equation.DSMT4" shapeId="1159934" r:id="rId6"/>
    <oleObject progId="Equation.DSMT4" shapeId="1169083" r:id="rId7"/>
    <oleObject progId="Equation.DSMT4" shapeId="1171716" r:id="rId8"/>
    <oleObject progId="Equation.DSMT4" shapeId="1173250" r:id="rId9"/>
    <oleObject progId="Equation.DSMT4" shapeId="1173398" r:id="rId10"/>
    <oleObject progId="Equation.DSMT4" shapeId="1173540" r:id="rId11"/>
    <oleObject progId="Equation.DSMT4" shapeId="1216336" r:id="rId12"/>
    <oleObject progId="Equation.DSMT4" shapeId="48468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85" zoomScaleSheetLayoutView="85" zoomScalePageLayoutView="0" workbookViewId="0" topLeftCell="A1">
      <selection activeCell="A9" sqref="A9"/>
    </sheetView>
  </sheetViews>
  <sheetFormatPr defaultColWidth="10.28125" defaultRowHeight="12.75"/>
  <cols>
    <col min="1" max="1" width="42.57421875" style="2" customWidth="1"/>
    <col min="2" max="2" width="7.28125" style="2" customWidth="1"/>
    <col min="3" max="3" width="8.421875" style="2" customWidth="1"/>
    <col min="4" max="4" width="7.00390625" style="2" customWidth="1"/>
    <col min="5" max="5" width="6.7109375" style="2" customWidth="1"/>
    <col min="6" max="6" width="6.421875" style="2" customWidth="1"/>
    <col min="7" max="7" width="8.00390625" style="2" customWidth="1"/>
    <col min="8" max="18" width="10.28125" style="2" customWidth="1"/>
    <col min="19" max="16384" width="10.28125" style="3" customWidth="1"/>
  </cols>
  <sheetData>
    <row r="1" spans="1:7" ht="18">
      <c r="A1" s="4" t="s">
        <v>53</v>
      </c>
      <c r="B1" s="5"/>
      <c r="C1" s="5"/>
      <c r="D1" s="5"/>
      <c r="E1" s="5"/>
      <c r="F1" s="5"/>
      <c r="G1" s="5"/>
    </row>
    <row r="2" spans="1:7" ht="18">
      <c r="A2" s="4"/>
      <c r="B2" s="5"/>
      <c r="C2" s="5"/>
      <c r="D2" s="5"/>
      <c r="E2" s="5"/>
      <c r="F2" s="5"/>
      <c r="G2" s="5"/>
    </row>
    <row r="3" spans="1:7" ht="45.75" customHeight="1">
      <c r="A3" s="22" t="s">
        <v>75</v>
      </c>
      <c r="B3" s="22"/>
      <c r="C3" s="22"/>
      <c r="D3" s="22"/>
      <c r="E3" s="22"/>
      <c r="F3" s="22"/>
      <c r="G3" s="22"/>
    </row>
    <row r="4" spans="1:7" ht="13.5" customHeight="1">
      <c r="A4" s="6"/>
      <c r="B4" s="5"/>
      <c r="C4" s="5"/>
      <c r="D4" s="5"/>
      <c r="E4" s="5"/>
      <c r="F4" s="5"/>
      <c r="G4" s="5"/>
    </row>
    <row r="5" spans="1:19" ht="13.5" customHeight="1">
      <c r="A5" s="7" t="s">
        <v>54</v>
      </c>
      <c r="B5" s="7"/>
      <c r="C5" s="5"/>
      <c r="D5" s="8"/>
      <c r="E5" s="5"/>
      <c r="F5" s="5"/>
      <c r="G5" s="8"/>
      <c r="S5" s="2"/>
    </row>
    <row r="6" spans="1:19" ht="13.5" customHeight="1">
      <c r="A6" s="9" t="s">
        <v>55</v>
      </c>
      <c r="B6" s="9"/>
      <c r="C6" s="10" t="s">
        <v>56</v>
      </c>
      <c r="D6" s="11">
        <f>'Određivanje nivoa zaštite'!I9</f>
        <v>43.5</v>
      </c>
      <c r="E6" s="5" t="s">
        <v>57</v>
      </c>
      <c r="F6" s="10"/>
      <c r="G6" s="11"/>
      <c r="S6" s="2"/>
    </row>
    <row r="7" spans="1:19" ht="13.5" customHeight="1">
      <c r="A7" s="9" t="s">
        <v>58</v>
      </c>
      <c r="B7" s="9"/>
      <c r="C7" s="10" t="s">
        <v>59</v>
      </c>
      <c r="D7" s="11">
        <f>'Određivanje nivoa zaštite'!I10</f>
        <v>26.2</v>
      </c>
      <c r="E7" s="5" t="s">
        <v>57</v>
      </c>
      <c r="F7" s="10"/>
      <c r="G7" s="11"/>
      <c r="S7" s="2"/>
    </row>
    <row r="8" spans="1:19" ht="13.5" customHeight="1">
      <c r="A8" s="12" t="s">
        <v>60</v>
      </c>
      <c r="B8" s="12"/>
      <c r="C8" s="10" t="s">
        <v>61</v>
      </c>
      <c r="D8" s="11">
        <f>'Određivanje nivoa zaštite'!I11</f>
        <v>8.3</v>
      </c>
      <c r="E8" s="5" t="s">
        <v>57</v>
      </c>
      <c r="F8" s="10"/>
      <c r="G8" s="11"/>
      <c r="S8" s="2"/>
    </row>
    <row r="9" spans="1:19" ht="13.5" customHeight="1">
      <c r="A9" s="12" t="s">
        <v>62</v>
      </c>
      <c r="B9" s="12"/>
      <c r="C9" s="10"/>
      <c r="D9" s="8" t="str">
        <f>'Određivanje nivoa zaštite'!I72</f>
        <v>Nivo II</v>
      </c>
      <c r="E9" s="5"/>
      <c r="F9" s="5"/>
      <c r="G9" s="8"/>
      <c r="S9" s="2"/>
    </row>
    <row r="10" spans="1:19" ht="13.5" customHeight="1">
      <c r="A10" s="12" t="s">
        <v>63</v>
      </c>
      <c r="B10" s="12"/>
      <c r="C10" s="10" t="s">
        <v>64</v>
      </c>
      <c r="D10" s="11">
        <f>D6*2+D7*2</f>
        <v>139.4</v>
      </c>
      <c r="E10" s="5" t="s">
        <v>57</v>
      </c>
      <c r="F10" s="10"/>
      <c r="G10" s="11"/>
      <c r="S10" s="2"/>
    </row>
    <row r="11" spans="1:7" ht="13.5" customHeight="1">
      <c r="A11" s="12" t="s">
        <v>65</v>
      </c>
      <c r="B11" s="5"/>
      <c r="C11" s="10" t="s">
        <v>66</v>
      </c>
      <c r="D11" s="11">
        <v>100</v>
      </c>
      <c r="E11" s="5" t="s">
        <v>76</v>
      </c>
      <c r="F11" s="5"/>
      <c r="G11" s="5"/>
    </row>
    <row r="12" spans="1:7" ht="13.5" customHeight="1">
      <c r="A12" s="12" t="s">
        <v>67</v>
      </c>
      <c r="B12" s="5"/>
      <c r="C12" s="10" t="s">
        <v>68</v>
      </c>
      <c r="D12" s="13" t="s">
        <v>69</v>
      </c>
      <c r="E12" s="5" t="s">
        <v>70</v>
      </c>
      <c r="F12" s="5"/>
      <c r="G12" s="5"/>
    </row>
    <row r="13" spans="1:7" ht="13.5" customHeight="1">
      <c r="A13" s="12" t="s">
        <v>71</v>
      </c>
      <c r="B13" s="5"/>
      <c r="C13" s="10" t="s">
        <v>72</v>
      </c>
      <c r="D13" s="11">
        <v>0.8</v>
      </c>
      <c r="E13" s="5" t="s">
        <v>57</v>
      </c>
      <c r="F13" s="5"/>
      <c r="G13" s="5"/>
    </row>
    <row r="14" spans="1:7" ht="13.5" customHeight="1">
      <c r="A14" s="12" t="s">
        <v>73</v>
      </c>
      <c r="B14" s="5"/>
      <c r="C14" s="10" t="s">
        <v>74</v>
      </c>
      <c r="D14" s="14">
        <v>0.015</v>
      </c>
      <c r="E14" s="5" t="s">
        <v>57</v>
      </c>
      <c r="F14" s="5"/>
      <c r="G14" s="5"/>
    </row>
    <row r="15" spans="1:7" ht="13.5" customHeight="1">
      <c r="A15" s="6"/>
      <c r="B15" s="10"/>
      <c r="C15" s="5"/>
      <c r="D15" s="5"/>
      <c r="E15" s="5"/>
      <c r="F15" s="5"/>
      <c r="G15" s="5"/>
    </row>
    <row r="16" spans="1:7" ht="13.5" customHeight="1">
      <c r="A16" s="15" t="s">
        <v>77</v>
      </c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6"/>
      <c r="B18" s="5"/>
      <c r="C18" s="16">
        <f>SQRT(D6*D7/3.14159)</f>
        <v>19.046734200623597</v>
      </c>
      <c r="D18" s="5" t="s">
        <v>57</v>
      </c>
      <c r="E18" s="5"/>
      <c r="F18" s="16"/>
      <c r="G18" s="5"/>
    </row>
    <row r="19" spans="1:7" ht="15.75">
      <c r="A19" s="6"/>
      <c r="B19" s="5"/>
      <c r="C19" s="5"/>
      <c r="D19" s="5"/>
      <c r="E19" s="5"/>
      <c r="F19" s="5"/>
      <c r="G19" s="5"/>
    </row>
    <row r="20" spans="1:7" ht="39.75" customHeight="1">
      <c r="A20" s="22" t="s">
        <v>78</v>
      </c>
      <c r="B20" s="22"/>
      <c r="C20" s="22"/>
      <c r="D20" s="22"/>
      <c r="E20" s="22"/>
      <c r="F20" s="22"/>
      <c r="G20" s="22"/>
    </row>
    <row r="21" spans="1:7" ht="15" customHeight="1">
      <c r="A21" s="6"/>
      <c r="B21" s="5"/>
      <c r="C21" s="5"/>
      <c r="D21" s="5"/>
      <c r="E21" s="5"/>
      <c r="F21" s="5"/>
      <c r="G21" s="5"/>
    </row>
    <row r="22" spans="1:7" ht="13.5" customHeight="1">
      <c r="A22" s="7" t="s">
        <v>79</v>
      </c>
      <c r="B22" s="5"/>
      <c r="C22" s="5"/>
      <c r="D22" s="5"/>
      <c r="E22" s="5"/>
      <c r="F22" s="5"/>
      <c r="G22" s="5"/>
    </row>
    <row r="23" spans="1:18" ht="15.75">
      <c r="A23" s="5"/>
      <c r="B23" s="5"/>
      <c r="C23" s="5"/>
      <c r="D23" s="5"/>
      <c r="E23" s="5"/>
      <c r="F23" s="5"/>
      <c r="G23" s="5"/>
      <c r="Q23" s="3"/>
      <c r="R23" s="3"/>
    </row>
    <row r="24" spans="1:18" ht="15.75">
      <c r="A24" s="5"/>
      <c r="B24" s="17"/>
      <c r="C24" s="5"/>
      <c r="D24" s="5"/>
      <c r="E24" s="5">
        <f>0.44*D11/SQRT(D6*D7)</f>
        <v>1.3033390343320566</v>
      </c>
      <c r="F24" s="18" t="s">
        <v>80</v>
      </c>
      <c r="G24" s="5"/>
      <c r="Q24" s="3"/>
      <c r="R24" s="3"/>
    </row>
  </sheetData>
  <sheetProtection/>
  <mergeCells count="2">
    <mergeCell ref="A3:G3"/>
    <mergeCell ref="A20:G20"/>
  </mergeCells>
  <printOptions/>
  <pageMargins left="0.75" right="0.75" top="1" bottom="1" header="0.5" footer="0.5"/>
  <pageSetup horizontalDpi="600" verticalDpi="600" orientation="portrait" paperSize="9" scale="89" r:id="rId4"/>
  <drawing r:id="rId3"/>
  <legacyDrawing r:id="rId2"/>
  <oleObjects>
    <oleObject progId="Equation.DSMT4" shapeId="575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brannco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ibrankovic</dc:creator>
  <cp:keywords/>
  <dc:description/>
  <cp:lastModifiedBy>Igor Muscet</cp:lastModifiedBy>
  <cp:lastPrinted>2020-10-31T10:06:38Z</cp:lastPrinted>
  <dcterms:created xsi:type="dcterms:W3CDTF">2004-04-27T14:54:18Z</dcterms:created>
  <dcterms:modified xsi:type="dcterms:W3CDTF">2020-10-31T12:42:04Z</dcterms:modified>
  <cp:category/>
  <cp:version/>
  <cp:contentType/>
  <cp:contentStatus/>
</cp:coreProperties>
</file>